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docs.live.net/d1e5983c294a8e11/BRO-Documents/PATH BOOK/Companion Material/"/>
    </mc:Choice>
  </mc:AlternateContent>
  <xr:revisionPtr revIDLastSave="245" documentId="8_{EE0EC5E2-2B19-4C32-8B06-7A006B0596EE}" xr6:coauthVersionLast="47" xr6:coauthVersionMax="47" xr10:uidLastSave="{C6ED30C6-5FF4-4CB0-B242-55ED28B13DA0}"/>
  <bookViews>
    <workbookView xWindow="14295" yWindow="0" windowWidth="29010" windowHeight="15585" xr2:uid="{565E9E64-9DE3-4B85-883A-4B279FC92E22}"/>
  </bookViews>
  <sheets>
    <sheet name="Investment Plann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10" i="1" s="1"/>
  <c r="H11" i="1" s="1"/>
  <c r="H12" i="1" s="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 r="H54" i="1" s="1"/>
  <c r="H55" i="1" s="1"/>
  <c r="H56" i="1" s="1"/>
  <c r="H57" i="1" s="1"/>
  <c r="H58" i="1" s="1"/>
  <c r="H59" i="1" s="1"/>
  <c r="H60" i="1" s="1"/>
  <c r="B16" i="1"/>
  <c r="B6" i="1"/>
  <c r="B10" i="1"/>
  <c r="C17" i="1" s="1"/>
  <c r="B18" i="1" s="1"/>
  <c r="B11" i="1"/>
  <c r="C18" i="1" s="1"/>
  <c r="F18" i="1" s="1"/>
  <c r="B12" i="1"/>
  <c r="B13" i="1"/>
  <c r="B14" i="1"/>
  <c r="B15" i="1"/>
  <c r="C22" i="1" s="1"/>
  <c r="B23" i="1" s="1"/>
  <c r="B9" i="1"/>
  <c r="C16" i="1" s="1"/>
  <c r="B17" i="1" s="1"/>
  <c r="F16" i="1" l="1"/>
  <c r="F22" i="1"/>
  <c r="B19" i="1"/>
  <c r="F17" i="1"/>
  <c r="D16" i="1"/>
  <c r="D14" i="1"/>
  <c r="D13" i="1"/>
  <c r="D12" i="1"/>
  <c r="E12" i="1" s="1"/>
  <c r="D15" i="1"/>
  <c r="C23" i="1"/>
  <c r="C25" i="1"/>
  <c r="C24" i="1"/>
  <c r="F24" i="1" s="1"/>
  <c r="C21" i="1"/>
  <c r="C20" i="1"/>
  <c r="C19" i="1"/>
  <c r="G16" i="1"/>
  <c r="G17" i="1" s="1"/>
  <c r="G18" i="1" s="1"/>
  <c r="E13" i="1" l="1"/>
  <c r="B22" i="1"/>
  <c r="D22" i="1" s="1"/>
  <c r="F21" i="1"/>
  <c r="B24" i="1"/>
  <c r="C31" i="1" s="1"/>
  <c r="F23" i="1"/>
  <c r="B20" i="1"/>
  <c r="C27" i="1" s="1"/>
  <c r="F19" i="1"/>
  <c r="B21" i="1"/>
  <c r="C28" i="1" s="1"/>
  <c r="F20" i="1"/>
  <c r="B26" i="1"/>
  <c r="D26" i="1" s="1"/>
  <c r="F25" i="1"/>
  <c r="E16" i="1"/>
  <c r="G19" i="1"/>
  <c r="G20" i="1" s="1"/>
  <c r="G21" i="1" s="1"/>
  <c r="G22" i="1" s="1"/>
  <c r="G23" i="1" s="1"/>
  <c r="G24" i="1" s="1"/>
  <c r="G25" i="1" s="1"/>
  <c r="E14" i="1"/>
  <c r="B25" i="1"/>
  <c r="D25" i="1" s="1"/>
  <c r="E15" i="1"/>
  <c r="D17" i="1"/>
  <c r="E17" i="1" s="1"/>
  <c r="D18" i="1"/>
  <c r="C30" i="1"/>
  <c r="D23" i="1"/>
  <c r="D19" i="1"/>
  <c r="C26" i="1"/>
  <c r="C32" i="1" l="1"/>
  <c r="B33" i="1" s="1"/>
  <c r="C40" i="1" s="1"/>
  <c r="D21" i="1"/>
  <c r="C29" i="1"/>
  <c r="B30" i="1" s="1"/>
  <c r="C37" i="1" s="1"/>
  <c r="D20" i="1"/>
  <c r="E20" i="1" s="1"/>
  <c r="D24" i="1"/>
  <c r="C33" i="1"/>
  <c r="B34" i="1" s="1"/>
  <c r="B27" i="1"/>
  <c r="C34" i="1" s="1"/>
  <c r="F26" i="1"/>
  <c r="B31" i="1"/>
  <c r="D31" i="1" s="1"/>
  <c r="F30" i="1"/>
  <c r="B29" i="1"/>
  <c r="C36" i="1" s="1"/>
  <c r="F28" i="1"/>
  <c r="B32" i="1"/>
  <c r="F31" i="1"/>
  <c r="B28" i="1"/>
  <c r="C35" i="1" s="1"/>
  <c r="F27" i="1"/>
  <c r="E18" i="1"/>
  <c r="E19" i="1"/>
  <c r="G26" i="1"/>
  <c r="G27" i="1" s="1"/>
  <c r="G28" i="1" s="1"/>
  <c r="E22" i="1" l="1"/>
  <c r="F32" i="1"/>
  <c r="E23" i="1"/>
  <c r="E21" i="1"/>
  <c r="E24" i="1"/>
  <c r="C38" i="1"/>
  <c r="B39" i="1" s="1"/>
  <c r="D39" i="1" s="1"/>
  <c r="D33" i="1"/>
  <c r="D29" i="1"/>
  <c r="F29" i="1"/>
  <c r="G29" i="1"/>
  <c r="G30" i="1" s="1"/>
  <c r="G31" i="1" s="1"/>
  <c r="G32" i="1" s="1"/>
  <c r="G33" i="1" s="1"/>
  <c r="G34" i="1" s="1"/>
  <c r="G35" i="1" s="1"/>
  <c r="G36" i="1" s="1"/>
  <c r="G37" i="1" s="1"/>
  <c r="G38" i="1" s="1"/>
  <c r="D27" i="1"/>
  <c r="E27" i="1" s="1"/>
  <c r="E25" i="1"/>
  <c r="E26" i="1"/>
  <c r="D28" i="1"/>
  <c r="C41" i="1"/>
  <c r="B42" i="1" s="1"/>
  <c r="D42" i="1" s="1"/>
  <c r="D34" i="1"/>
  <c r="F33" i="1"/>
  <c r="B37" i="1"/>
  <c r="C44" i="1" s="1"/>
  <c r="F36" i="1"/>
  <c r="B38" i="1"/>
  <c r="D38" i="1" s="1"/>
  <c r="F37" i="1"/>
  <c r="B35" i="1"/>
  <c r="D35" i="1" s="1"/>
  <c r="F34" i="1"/>
  <c r="B41" i="1"/>
  <c r="C48" i="1" s="1"/>
  <c r="F40" i="1"/>
  <c r="B36" i="1"/>
  <c r="F35" i="1"/>
  <c r="D30" i="1"/>
  <c r="C39" i="1"/>
  <c r="D32" i="1"/>
  <c r="D37" i="1" l="1"/>
  <c r="F38" i="1"/>
  <c r="E29" i="1"/>
  <c r="E31" i="1"/>
  <c r="E28" i="1"/>
  <c r="F41" i="1"/>
  <c r="D41" i="1"/>
  <c r="B49" i="1"/>
  <c r="C56" i="1" s="1"/>
  <c r="F48" i="1"/>
  <c r="B40" i="1"/>
  <c r="F39" i="1"/>
  <c r="C46" i="1"/>
  <c r="B45" i="1"/>
  <c r="C52" i="1" s="1"/>
  <c r="F44" i="1"/>
  <c r="C49" i="1"/>
  <c r="C43" i="1"/>
  <c r="D36" i="1"/>
  <c r="E30" i="1"/>
  <c r="C45" i="1"/>
  <c r="C42" i="1"/>
  <c r="G39" i="1"/>
  <c r="G40" i="1" s="1"/>
  <c r="G41" i="1" s="1"/>
  <c r="E35" i="1"/>
  <c r="E33" i="1"/>
  <c r="E34" i="1"/>
  <c r="E32" i="1"/>
  <c r="E37" i="1" l="1"/>
  <c r="D45" i="1"/>
  <c r="G42" i="1"/>
  <c r="G43" i="1" s="1"/>
  <c r="G44" i="1" s="1"/>
  <c r="G45" i="1" s="1"/>
  <c r="G46" i="1" s="1"/>
  <c r="B57" i="1"/>
  <c r="D57" i="1" s="1"/>
  <c r="F56" i="1"/>
  <c r="D49" i="1"/>
  <c r="B44" i="1"/>
  <c r="F43" i="1"/>
  <c r="B50" i="1"/>
  <c r="F49" i="1"/>
  <c r="B43" i="1"/>
  <c r="C50" i="1" s="1"/>
  <c r="F42" i="1"/>
  <c r="B46" i="1"/>
  <c r="C53" i="1" s="1"/>
  <c r="F45" i="1"/>
  <c r="B53" i="1"/>
  <c r="F52" i="1"/>
  <c r="E39" i="1"/>
  <c r="B47" i="1"/>
  <c r="F46" i="1"/>
  <c r="E36" i="1"/>
  <c r="E38" i="1"/>
  <c r="C47" i="1"/>
  <c r="D40" i="1"/>
  <c r="B54" i="1" l="1"/>
  <c r="D54" i="1" s="1"/>
  <c r="F53" i="1"/>
  <c r="D53" i="1"/>
  <c r="C60" i="1"/>
  <c r="F60" i="1" s="1"/>
  <c r="B51" i="1"/>
  <c r="D51" i="1" s="1"/>
  <c r="F50" i="1"/>
  <c r="D50" i="1"/>
  <c r="C57" i="1"/>
  <c r="D44" i="1"/>
  <c r="C51" i="1"/>
  <c r="D47" i="1"/>
  <c r="C54" i="1"/>
  <c r="B48" i="1"/>
  <c r="F47" i="1"/>
  <c r="D46" i="1"/>
  <c r="G47" i="1"/>
  <c r="G48" i="1" s="1"/>
  <c r="G49" i="1" s="1"/>
  <c r="G50" i="1" s="1"/>
  <c r="D43" i="1"/>
  <c r="E43" i="1" s="1"/>
  <c r="E40" i="1"/>
  <c r="E41" i="1"/>
  <c r="E42" i="1"/>
  <c r="B52" i="1" l="1"/>
  <c r="F51" i="1"/>
  <c r="B58" i="1"/>
  <c r="D58" i="1" s="1"/>
  <c r="F57" i="1"/>
  <c r="G51" i="1"/>
  <c r="G52" i="1" s="1"/>
  <c r="G53" i="1" s="1"/>
  <c r="G54" i="1" s="1"/>
  <c r="E47" i="1"/>
  <c r="B55" i="1"/>
  <c r="D55" i="1" s="1"/>
  <c r="F54" i="1"/>
  <c r="E46" i="1"/>
  <c r="E44" i="1"/>
  <c r="E45" i="1"/>
  <c r="C58" i="1"/>
  <c r="C55" i="1"/>
  <c r="D48" i="1"/>
  <c r="B56" i="1" l="1"/>
  <c r="D56" i="1" s="1"/>
  <c r="F55" i="1"/>
  <c r="C59" i="1"/>
  <c r="D52" i="1"/>
  <c r="B59" i="1"/>
  <c r="D59" i="1" s="1"/>
  <c r="F58" i="1"/>
  <c r="G55" i="1"/>
  <c r="G56" i="1" s="1"/>
  <c r="G57" i="1" s="1"/>
  <c r="G58" i="1" s="1"/>
  <c r="E51" i="1"/>
  <c r="E50" i="1"/>
  <c r="E49" i="1"/>
  <c r="E48" i="1"/>
  <c r="G59" i="1" l="1"/>
  <c r="G60" i="1" s="1"/>
  <c r="E55" i="1"/>
  <c r="E53" i="1"/>
  <c r="E52" i="1"/>
  <c r="E54" i="1"/>
  <c r="B60" i="1"/>
  <c r="D60" i="1" s="1"/>
  <c r="E60" i="1" s="1"/>
  <c r="F59" i="1"/>
  <c r="E59" i="1"/>
  <c r="E56" i="1"/>
  <c r="E57" i="1"/>
  <c r="E58" i="1"/>
</calcChain>
</file>

<file path=xl/sharedStrings.xml><?xml version="1.0" encoding="utf-8"?>
<sst xmlns="http://schemas.openxmlformats.org/spreadsheetml/2006/main" count="74" uniqueCount="73">
  <si>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</si>
  <si>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</si>
  <si>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</si>
  <si>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</si>
  <si>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</si>
  <si>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</si>
  <si>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</si>
  <si>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</si>
  <si>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</si>
  <si>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</si>
  <si>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</si>
  <si>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</si>
  <si>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</si>
  <si>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</si>
  <si>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</si>
  <si>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</si>
  <si>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</si>
  <si>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</si>
  <si>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</si>
  <si>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</si>
  <si>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</si>
  <si>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</si>
  <si>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</si>
  <si>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</si>
  <si>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</si>
  <si>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</si>
  <si>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Weekly Spend</t>
  </si>
  <si>
    <t>Amazon Payout</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</si>
  <si>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</si>
  <si>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</si>
  <si>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</si>
  <si>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</si>
  <si>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</si>
  <si>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</si>
  <si>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</si>
  <si>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</si>
  <si>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</si>
  <si>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</si>
  <si>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</si>
  <si>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</si>
  <si>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</si>
  <si>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</si>
  <si>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</si>
  <si>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</si>
  <si>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</si>
  <si>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</si>
  <si>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</si>
  <si>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</si>
  <si>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</si>
  <si>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</si>
  <si>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</si>
  <si>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</si>
  <si>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</si>
  <si>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</si>
  <si>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Period</t>
  </si>
  <si>
    <t>Beginning Weekly Inventory Spend</t>
  </si>
  <si>
    <t>Cumalative Profits</t>
  </si>
  <si>
    <t>Estimated Monthly Revenue</t>
  </si>
  <si>
    <t>Estimated Weekly Revenue</t>
  </si>
  <si>
    <t>Additional Weekly Capital Investment (post week 8)</t>
  </si>
  <si>
    <t>Assumptions</t>
  </si>
  <si>
    <t>Value</t>
  </si>
  <si>
    <t>Notes</t>
  </si>
  <si>
    <t>This can be gross or net but if gross, it only covers ASIN-related expenses</t>
  </si>
  <si>
    <t>Amount spent each week during first 8 weeks</t>
  </si>
  <si>
    <t>Estimated, use your own</t>
  </si>
  <si>
    <t>Extra cash invested after week 8 (optional). If $0, the model funds itself after week 8.</t>
  </si>
  <si>
    <t>Cumulative Out-of-Pocket Spend</t>
  </si>
  <si>
    <t>Average Sales Price</t>
  </si>
  <si>
    <t>Average COGS</t>
  </si>
  <si>
    <t>Projected ROI</t>
  </si>
  <si>
    <t>Weekly Profits (reinvested)</t>
  </si>
  <si>
    <r>
      <rPr>
        <b/>
        <sz val="9"/>
        <color theme="1"/>
        <rFont val="Aptos Narrow"/>
        <family val="2"/>
        <scheme val="minor"/>
      </rPr>
      <t>DISCLAIMER:</t>
    </r>
    <r>
      <rPr>
        <sz val="9"/>
        <color theme="1"/>
        <rFont val="Aptos Narrow"/>
        <family val="2"/>
        <scheme val="minor"/>
      </rPr>
      <t xml:space="preserve"> This worksheet is intended for educational and planning purposes only. It represents a hypothetical forecast based on simplified assumptions, and does not guarantee nor promise any specific results. Actual business outcomes depend on a wide range of factors, including product selection, pricing, competition, operational decisions and market conditions. The figures are included for illustrative purposes only and should not be interpreted as financial advice or a guaranteed return. Like any pro forma tool, this model is best used as a framework to guide your thinking, not as a prediction of future success. Your results will vary.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</si>
</sst>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9"/>
      <color theme="1"/>
      <name val="Aptos Narrow"/>
      <family val="2"/>
      <scheme val="minor"/>
    </font>
    <font>
      <b/>
      <sz val="9"/>
      <color theme="1"/>
      <name val="Aptos Narrow"/>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rgb="FFFFFF00"/>
        <bgColor indexed="64"/>
      </patternFill>
    </fill>
  </fills>
  <borders count="31">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0" fillId="0" borderId="7" xfId="0" applyBorder="1" applyAlignment="1">
      <alignment horizontal="left" wrapText="1"/>
    </xf>
    <xf numFmtId="0" fontId="0" fillId="0" borderId="8" xfId="0" applyBorder="1" applyAlignment="1">
      <alignment wrapText="1"/>
    </xf>
    <xf numFmtId="0" fontId="0" fillId="0" borderId="8" xfId="0" applyBorder="1"/>
    <xf numFmtId="0" fontId="0" fillId="0" borderId="12" xfId="0" applyBorder="1" applyAlignment="1">
      <alignment wrapText="1"/>
    </xf>
    <xf numFmtId="9" fontId="0" fillId="2" borderId="10" xfId="2" applyFont="1" applyFill="1" applyBorder="1" applyProtection="1">
      <protection locked="0"/>
    </xf>
    <xf numFmtId="44" fontId="0" fillId="2" borderId="9" xfId="1" applyFont="1" applyFill="1" applyBorder="1" applyProtection="1">
      <protection locked="0"/>
    </xf>
    <xf numFmtId="44" fontId="0" fillId="2" borderId="11" xfId="1" applyFont="1" applyFill="1" applyBorder="1" applyProtection="1">
      <protection locked="0"/>
    </xf>
    <xf numFmtId="0" fontId="2" fillId="3" borderId="4" xfId="0" applyFont="1" applyFill="1" applyBorder="1"/>
    <xf numFmtId="0" fontId="2" fillId="3" borderId="3" xfId="0" applyFont="1" applyFill="1" applyBorder="1" applyAlignment="1">
      <alignment horizontal="center" wrapText="1"/>
    </xf>
    <xf numFmtId="0" fontId="2" fillId="3" borderId="0" xfId="0" applyFont="1" applyFill="1" applyAlignment="1">
      <alignment wrapText="1"/>
    </xf>
    <xf numFmtId="0" fontId="2" fillId="3" borderId="13" xfId="0" applyFont="1" applyFill="1" applyBorder="1" applyAlignment="1">
      <alignment wrapText="1"/>
    </xf>
    <xf numFmtId="0" fontId="2" fillId="4" borderId="1" xfId="0" applyFont="1" applyFill="1" applyBorder="1"/>
    <xf numFmtId="0" fontId="2" fillId="4" borderId="5" xfId="0" applyFont="1" applyFill="1" applyBorder="1"/>
    <xf numFmtId="0" fontId="2" fillId="3" borderId="13" xfId="0" applyFont="1" applyFill="1" applyBorder="1" applyAlignment="1">
      <alignment horizontal="center" wrapText="1"/>
    </xf>
    <xf numFmtId="0" fontId="0" fillId="4" borderId="14" xfId="0" applyFill="1" applyBorder="1"/>
    <xf numFmtId="164" fontId="0" fillId="4" borderId="14" xfId="1" applyNumberFormat="1" applyFont="1" applyFill="1" applyBorder="1"/>
    <xf numFmtId="164" fontId="0" fillId="4" borderId="14" xfId="0" applyNumberFormat="1" applyFill="1" applyBorder="1"/>
    <xf numFmtId="0" fontId="0" fillId="4" borderId="15" xfId="0" applyFill="1" applyBorder="1"/>
    <xf numFmtId="164" fontId="0" fillId="4" borderId="16" xfId="1" applyNumberFormat="1" applyFont="1" applyFill="1" applyBorder="1"/>
    <xf numFmtId="164" fontId="0" fillId="4" borderId="16" xfId="0" applyNumberFormat="1" applyFill="1" applyBorder="1"/>
    <xf numFmtId="0" fontId="0" fillId="4" borderId="16" xfId="0" applyFill="1" applyBorder="1"/>
    <xf numFmtId="164" fontId="0" fillId="4" borderId="17" xfId="1" applyNumberFormat="1" applyFont="1" applyFill="1" applyBorder="1"/>
    <xf numFmtId="0" fontId="0" fillId="4" borderId="18" xfId="0" applyFill="1" applyBorder="1"/>
    <xf numFmtId="164" fontId="0" fillId="4" borderId="19" xfId="1" applyNumberFormat="1" applyFont="1" applyFill="1" applyBorder="1"/>
    <xf numFmtId="0" fontId="0" fillId="4" borderId="20" xfId="0" applyFill="1" applyBorder="1"/>
    <xf numFmtId="164" fontId="0" fillId="4" borderId="21" xfId="1" applyNumberFormat="1" applyFont="1" applyFill="1" applyBorder="1"/>
    <xf numFmtId="164" fontId="0" fillId="4" borderId="21" xfId="0" applyNumberFormat="1" applyFill="1" applyBorder="1"/>
    <xf numFmtId="164" fontId="0" fillId="4" borderId="22" xfId="1" applyNumberFormat="1" applyFont="1" applyFill="1" applyBorder="1"/>
    <xf numFmtId="0" fontId="0" fillId="0" borderId="20"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2" fillId="4" borderId="23" xfId="0" applyFont="1" applyFill="1" applyBorder="1" applyAlignment="1">
      <alignment horizontal="center"/>
    </xf>
    <xf numFmtId="0" fontId="2" fillId="4" borderId="2" xfId="0" applyFont="1" applyFill="1" applyBorder="1" applyAlignment="1">
      <alignment horizontal="center"/>
    </xf>
    <xf numFmtId="0" fontId="2" fillId="4" borderId="6" xfId="0" applyFont="1" applyFill="1" applyBorder="1" applyAlignment="1">
      <alignment horizont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0" fontId="0" fillId="0" borderId="19" xfId="0" applyBorder="1" applyAlignment="1">
      <alignment horizontal="center"/>
    </xf>
    <xf numFmtId="0" fontId="4" fillId="5" borderId="4" xfId="0" applyFont="1" applyFill="1" applyBorder="1" applyAlignment="1">
      <alignment horizontal="center" vertical="top" wrapText="1"/>
    </xf>
    <xf numFmtId="0" fontId="4" fillId="5" borderId="24" xfId="0" applyFont="1" applyFill="1" applyBorder="1" applyAlignment="1">
      <alignment horizontal="center" vertical="top" wrapText="1"/>
    </xf>
    <xf numFmtId="0" fontId="4" fillId="5" borderId="25" xfId="0" applyFont="1" applyFill="1" applyBorder="1" applyAlignment="1">
      <alignment horizontal="center" vertical="top" wrapText="1"/>
    </xf>
    <xf numFmtId="0" fontId="4" fillId="5" borderId="26" xfId="0" applyFont="1" applyFill="1" applyBorder="1" applyAlignment="1">
      <alignment horizontal="center" vertical="top" wrapText="1"/>
    </xf>
    <xf numFmtId="0" fontId="4" fillId="5" borderId="0" xfId="0" applyFont="1" applyFill="1" applyAlignment="1">
      <alignment horizontal="center" vertical="top" wrapText="1"/>
    </xf>
    <xf numFmtId="0" fontId="4" fillId="5" borderId="27" xfId="0" applyFont="1" applyFill="1" applyBorder="1" applyAlignment="1">
      <alignment horizontal="center" vertical="top" wrapText="1"/>
    </xf>
    <xf numFmtId="0" fontId="4" fillId="5" borderId="28" xfId="0" applyFont="1" applyFill="1" applyBorder="1" applyAlignment="1">
      <alignment horizontal="center" vertical="top" wrapText="1"/>
    </xf>
    <xf numFmtId="0" fontId="4" fillId="5" borderId="29" xfId="0" applyFont="1" applyFill="1" applyBorder="1" applyAlignment="1">
      <alignment horizontal="center" vertical="top" wrapText="1"/>
    </xf>
    <xf numFmtId="0" fontId="4" fillId="5" borderId="30" xfId="0" applyFont="1" applyFill="1" applyBorder="1" applyAlignment="1">
      <alignment horizontal="center"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1</xdr:row>
      <xdr:rowOff>752</xdr:rowOff>
    </xdr:to>
    <xdr:pic>
      <xdr:nvPicPr>
        <xdr:cNvPr id="2" name="Picture 1">
          <a:extLst>
            <a:ext uri="{FF2B5EF4-FFF2-40B4-BE49-F238E27FC236}">
              <a16:creationId xmlns:a16="http://schemas.microsoft.com/office/drawing/2014/main" id="{D834F302-6EED-3DB3-FFDB-1C43889FD12E}"/>
            </a:ext>
          </a:extLst>
        </xdr:cNvPr>
        <xdr:cNvPicPr>
          <a:picLocks noChangeAspect="1"/>
        </xdr:cNvPicPr>
      </xdr:nvPicPr>
      <xdr:blipFill>
        <a:blip xmlns:r="http://schemas.openxmlformats.org/officeDocument/2006/relationships" r:embed="rId1"/>
        <a:stretch>
          <a:fillRect/>
        </a:stretch>
      </xdr:blipFill>
      <xdr:spPr>
        <a:xfrm>
          <a:off x="0" y="0"/>
          <a:ext cx="6989379" cy="1189735"/>
        </a:xfrm>
        <a:prstGeom prst="rect">
          <a:avLst/>
        </a:prstGeom>
      </xdr:spPr>
    </xdr:pic>
    <xdr:clientData/>
  </xdr:twoCellAnchor>
  <xdr:twoCellAnchor editAs="oneCell">
    <xdr:from>
      <xdr:col>0</xdr:col>
      <xdr:colOff>0</xdr:colOff>
      <xdr:row>60</xdr:row>
      <xdr:rowOff>0</xdr:rowOff>
    </xdr:from>
    <xdr:to>
      <xdr:col>8</xdr:col>
      <xdr:colOff>6568</xdr:colOff>
      <xdr:row>61</xdr:row>
      <xdr:rowOff>3067</xdr:rowOff>
    </xdr:to>
    <xdr:pic>
      <xdr:nvPicPr>
        <xdr:cNvPr id="3" name="Picture 2">
          <a:extLst>
            <a:ext uri="{FF2B5EF4-FFF2-40B4-BE49-F238E27FC236}">
              <a16:creationId xmlns:a16="http://schemas.microsoft.com/office/drawing/2014/main" id="{B5BE2109-C88A-60D7-604E-92D853B7C4CE}"/>
            </a:ext>
          </a:extLst>
        </xdr:cNvPr>
        <xdr:cNvPicPr>
          <a:picLocks noChangeAspect="1"/>
        </xdr:cNvPicPr>
      </xdr:nvPicPr>
      <xdr:blipFill>
        <a:blip xmlns:r="http://schemas.openxmlformats.org/officeDocument/2006/relationships" r:embed="rId2"/>
        <a:stretch>
          <a:fillRect/>
        </a:stretch>
      </xdr:blipFill>
      <xdr:spPr>
        <a:xfrm>
          <a:off x="0" y="13496925"/>
          <a:ext cx="6997918" cy="3078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3C8B-09DA-4F52-9D2F-59062714C35A}">
  <dimension ref="A1:H64"/>
  <sheetViews>
    <sheetView tabSelected="1" zoomScaleNormal="100" workbookViewId="0">
      <pane ySplit="8" topLeftCell="A9" activePane="bottomLeft" state="frozen"/>
      <selection pane="bottomLeft" activeCell="B6" sqref="B6"/>
    </sheetView>
  </sheetViews>
  <sheetFormatPr defaultRowHeight="15" x14ac:dyDescent="0.25"/>
  <cols>
    <col min="1" max="1" width="23.140625" customWidth="1"/>
    <col min="2" max="3" width="11.5703125" bestFit="1" customWidth="1"/>
    <col min="4" max="4" width="11.28515625" customWidth="1"/>
    <col min="5" max="5" width="11.5703125" bestFit="1" customWidth="1"/>
    <col min="6" max="6" width="12.140625" customWidth="1"/>
    <col min="7" max="7" width="11.28515625" customWidth="1"/>
    <col min="8" max="8" width="12.28515625" customWidth="1"/>
  </cols>
  <sheetData>
    <row r="1" spans="1:8" ht="93.75" customHeight="1" thickBot="1" x14ac:dyDescent="0.3"/>
    <row r="2" spans="1:8" ht="15.75" thickBot="1" x14ac:dyDescent="0.3">
      <c r="A2" s="12" t="s">
        <v>60</v>
      </c>
      <c r="B2" s="13" t="s">
        <v>61</v>
      </c>
      <c r="C2" s="32" t="s">
        <v>62</v>
      </c>
      <c r="D2" s="33"/>
      <c r="E2" s="33"/>
      <c r="F2" s="33"/>
      <c r="G2" s="33"/>
      <c r="H2" s="34"/>
    </row>
    <row r="3" spans="1:8" x14ac:dyDescent="0.25">
      <c r="A3" s="1" t="s">
        <v>70</v>
      </c>
      <c r="B3" s="5">
        <v>0.3</v>
      </c>
      <c r="C3" s="38" t="s">
        <v>63</v>
      </c>
      <c r="D3" s="39"/>
      <c r="E3" s="39"/>
      <c r="F3" s="39"/>
      <c r="G3" s="39"/>
      <c r="H3" s="40"/>
    </row>
    <row r="4" spans="1:8" ht="32.25" customHeight="1" x14ac:dyDescent="0.25">
      <c r="A4" s="2" t="s">
        <v>55</v>
      </c>
      <c r="B4" s="6">
        <v>500</v>
      </c>
      <c r="C4" s="35" t="s">
        <v>64</v>
      </c>
      <c r="D4" s="36"/>
      <c r="E4" s="36"/>
      <c r="F4" s="36"/>
      <c r="G4" s="36"/>
      <c r="H4" s="37"/>
    </row>
    <row r="5" spans="1:8" ht="17.25" customHeight="1" x14ac:dyDescent="0.25">
      <c r="A5" s="2" t="s">
        <v>68</v>
      </c>
      <c r="B5" s="6">
        <v>25</v>
      </c>
      <c r="C5" s="41" t="s">
        <v>65</v>
      </c>
      <c r="D5" s="42"/>
      <c r="E5" s="42"/>
      <c r="F5" s="42"/>
      <c r="G5" s="42"/>
      <c r="H5" s="43"/>
    </row>
    <row r="6" spans="1:8" x14ac:dyDescent="0.25">
      <c r="A6" s="3" t="s">
        <v>69</v>
      </c>
      <c r="B6" s="6">
        <f>B5*0.4</f>
        <v>10</v>
      </c>
      <c r="C6" s="41" t="s">
        <v>65</v>
      </c>
      <c r="D6" s="42"/>
      <c r="E6" s="42"/>
      <c r="F6" s="42"/>
      <c r="G6" s="42"/>
      <c r="H6" s="43"/>
    </row>
    <row r="7" spans="1:8" ht="32.25" customHeight="1" thickBot="1" x14ac:dyDescent="0.3">
      <c r="A7" s="4" t="s">
        <v>59</v>
      </c>
      <c r="B7" s="7">
        <v>164</v>
      </c>
      <c r="C7" s="29" t="s">
        <v>66</v>
      </c>
      <c r="D7" s="30"/>
      <c r="E7" s="30"/>
      <c r="F7" s="30"/>
      <c r="G7" s="30"/>
      <c r="H7" s="31"/>
    </row>
    <row r="8" spans="1:8" ht="60.75" thickBot="1" x14ac:dyDescent="0.3">
      <c r="A8" s="8" t="s">
        <v>54</v>
      </c>
      <c r="B8" s="9" t="s">
        <v>26</v>
      </c>
      <c r="C8" s="14" t="s">
        <v>27</v>
      </c>
      <c r="D8" s="10" t="s">
        <v>58</v>
      </c>
      <c r="E8" s="11" t="s">
        <v>57</v>
      </c>
      <c r="F8" s="11" t="s">
        <v>71</v>
      </c>
      <c r="G8" s="11" t="s">
        <v>56</v>
      </c>
      <c r="H8" s="11" t="s">
        <v>67</v>
      </c>
    </row>
    <row r="9" spans="1:8" x14ac:dyDescent="0.25">
      <c r="A9" s="18" t="s">
        <v>0</v>
      </c>
      <c r="B9" s="19">
        <f t="shared" ref="B9:B16" si="0">$B$4</f>
        <v>500</v>
      </c>
      <c r="C9" s="19">
        <v>0</v>
      </c>
      <c r="D9" s="20"/>
      <c r="E9" s="20"/>
      <c r="F9" s="21"/>
      <c r="G9" s="19">
        <v>0</v>
      </c>
      <c r="H9" s="22">
        <f>IF(ROW()-8&lt;=8, B9, $B$7)</f>
        <v>500</v>
      </c>
    </row>
    <row r="10" spans="1:8" x14ac:dyDescent="0.25">
      <c r="A10" s="23" t="s">
        <v>1</v>
      </c>
      <c r="B10" s="16">
        <f t="shared" si="0"/>
        <v>500</v>
      </c>
      <c r="C10" s="16">
        <v>0</v>
      </c>
      <c r="D10" s="17"/>
      <c r="E10" s="17"/>
      <c r="F10" s="15"/>
      <c r="G10" s="16">
        <v>0</v>
      </c>
      <c r="H10" s="24">
        <f>H9 + IF(ROW()-8&lt;=8, B10, $B$7)</f>
        <v>1000</v>
      </c>
    </row>
    <row r="11" spans="1:8" x14ac:dyDescent="0.25">
      <c r="A11" s="23" t="s">
        <v>2</v>
      </c>
      <c r="B11" s="16">
        <f t="shared" si="0"/>
        <v>500</v>
      </c>
      <c r="C11" s="16">
        <v>0</v>
      </c>
      <c r="D11" s="17"/>
      <c r="E11" s="17"/>
      <c r="F11" s="15"/>
      <c r="G11" s="16">
        <v>0</v>
      </c>
      <c r="H11" s="24">
        <f t="shared" ref="H11:H60" si="1">H10 + IF(ROW()-8&lt;=8, B11, $B$7)</f>
        <v>1500</v>
      </c>
    </row>
    <row r="12" spans="1:8" x14ac:dyDescent="0.25">
      <c r="A12" s="23" t="s">
        <v>3</v>
      </c>
      <c r="B12" s="16">
        <f t="shared" si="0"/>
        <v>500</v>
      </c>
      <c r="C12" s="16">
        <v>0</v>
      </c>
      <c r="D12" s="17">
        <f t="shared" ref="D12:D43" si="2">(B12/$B$6)*$B$5</f>
        <v>1250</v>
      </c>
      <c r="E12" s="17">
        <f>SUM(D9:D12)</f>
        <v>1250</v>
      </c>
      <c r="F12" s="15"/>
      <c r="G12" s="16">
        <v>0</v>
      </c>
      <c r="H12" s="24">
        <f t="shared" si="1"/>
        <v>2000</v>
      </c>
    </row>
    <row r="13" spans="1:8" x14ac:dyDescent="0.25">
      <c r="A13" s="23" t="s">
        <v>4</v>
      </c>
      <c r="B13" s="16">
        <f t="shared" si="0"/>
        <v>500</v>
      </c>
      <c r="C13" s="16">
        <v>0</v>
      </c>
      <c r="D13" s="17">
        <f t="shared" si="2"/>
        <v>1250</v>
      </c>
      <c r="E13" s="17">
        <f t="shared" ref="E13:E60" si="3">SUM(D10:D13)</f>
        <v>2500</v>
      </c>
      <c r="F13" s="15"/>
      <c r="G13" s="16">
        <v>0</v>
      </c>
      <c r="H13" s="24">
        <f t="shared" si="1"/>
        <v>2500</v>
      </c>
    </row>
    <row r="14" spans="1:8" x14ac:dyDescent="0.25">
      <c r="A14" s="23" t="s">
        <v>5</v>
      </c>
      <c r="B14" s="16">
        <f t="shared" si="0"/>
        <v>500</v>
      </c>
      <c r="C14" s="16">
        <v>0</v>
      </c>
      <c r="D14" s="17">
        <f t="shared" si="2"/>
        <v>1250</v>
      </c>
      <c r="E14" s="17">
        <f t="shared" si="3"/>
        <v>3750</v>
      </c>
      <c r="F14" s="15"/>
      <c r="G14" s="16">
        <v>0</v>
      </c>
      <c r="H14" s="24">
        <f t="shared" si="1"/>
        <v>3000</v>
      </c>
    </row>
    <row r="15" spans="1:8" x14ac:dyDescent="0.25">
      <c r="A15" s="23" t="s">
        <v>6</v>
      </c>
      <c r="B15" s="16">
        <f t="shared" si="0"/>
        <v>500</v>
      </c>
      <c r="C15" s="16">
        <v>0</v>
      </c>
      <c r="D15" s="17">
        <f t="shared" si="2"/>
        <v>1250</v>
      </c>
      <c r="E15" s="17">
        <f t="shared" si="3"/>
        <v>5000</v>
      </c>
      <c r="F15" s="15"/>
      <c r="G15" s="16">
        <v>0</v>
      </c>
      <c r="H15" s="24">
        <f t="shared" si="1"/>
        <v>3500</v>
      </c>
    </row>
    <row r="16" spans="1:8" x14ac:dyDescent="0.25">
      <c r="A16" s="23" t="s">
        <v>7</v>
      </c>
      <c r="B16" s="16">
        <f t="shared" si="0"/>
        <v>500</v>
      </c>
      <c r="C16" s="16">
        <f t="shared" ref="C16:C60" si="4">B9*(1+$B$3)</f>
        <v>650</v>
      </c>
      <c r="D16" s="17">
        <f t="shared" si="2"/>
        <v>1250</v>
      </c>
      <c r="E16" s="17">
        <f t="shared" si="3"/>
        <v>5000</v>
      </c>
      <c r="F16" s="16">
        <f>C16-B9</f>
        <v>150</v>
      </c>
      <c r="G16" s="16">
        <f>C16-B9</f>
        <v>150</v>
      </c>
      <c r="H16" s="24">
        <f t="shared" si="1"/>
        <v>4000</v>
      </c>
    </row>
    <row r="17" spans="1:8" x14ac:dyDescent="0.25">
      <c r="A17" s="23" t="s">
        <v>8</v>
      </c>
      <c r="B17" s="16">
        <f t="shared" ref="B17:B60" si="5">C16+$B$7</f>
        <v>814</v>
      </c>
      <c r="C17" s="16">
        <f t="shared" si="4"/>
        <v>650</v>
      </c>
      <c r="D17" s="17">
        <f t="shared" si="2"/>
        <v>2035.0000000000002</v>
      </c>
      <c r="E17" s="17">
        <f t="shared" si="3"/>
        <v>5785</v>
      </c>
      <c r="F17" s="16">
        <f t="shared" ref="F17:F60" si="6">C17-B10</f>
        <v>150</v>
      </c>
      <c r="G17" s="16">
        <f t="shared" ref="G17:G60" si="7">G16+(C17-B10)</f>
        <v>300</v>
      </c>
      <c r="H17" s="24">
        <f t="shared" si="1"/>
        <v>4164</v>
      </c>
    </row>
    <row r="18" spans="1:8" x14ac:dyDescent="0.25">
      <c r="A18" s="23" t="s">
        <v>9</v>
      </c>
      <c r="B18" s="16">
        <f t="shared" si="5"/>
        <v>814</v>
      </c>
      <c r="C18" s="16">
        <f t="shared" si="4"/>
        <v>650</v>
      </c>
      <c r="D18" s="17">
        <f t="shared" si="2"/>
        <v>2035.0000000000002</v>
      </c>
      <c r="E18" s="17">
        <f t="shared" si="3"/>
        <v>6570</v>
      </c>
      <c r="F18" s="16">
        <f t="shared" si="6"/>
        <v>150</v>
      </c>
      <c r="G18" s="16">
        <f t="shared" si="7"/>
        <v>450</v>
      </c>
      <c r="H18" s="24">
        <f t="shared" si="1"/>
        <v>4328</v>
      </c>
    </row>
    <row r="19" spans="1:8" x14ac:dyDescent="0.25">
      <c r="A19" s="23" t="s">
        <v>10</v>
      </c>
      <c r="B19" s="16">
        <f t="shared" si="5"/>
        <v>814</v>
      </c>
      <c r="C19" s="16">
        <f t="shared" si="4"/>
        <v>650</v>
      </c>
      <c r="D19" s="17">
        <f t="shared" si="2"/>
        <v>2035.0000000000002</v>
      </c>
      <c r="E19" s="17">
        <f t="shared" si="3"/>
        <v>7355</v>
      </c>
      <c r="F19" s="16">
        <f t="shared" si="6"/>
        <v>150</v>
      </c>
      <c r="G19" s="16">
        <f t="shared" si="7"/>
        <v>600</v>
      </c>
      <c r="H19" s="24">
        <f t="shared" si="1"/>
        <v>4492</v>
      </c>
    </row>
    <row r="20" spans="1:8" x14ac:dyDescent="0.25">
      <c r="A20" s="23" t="s">
        <v>11</v>
      </c>
      <c r="B20" s="16">
        <f t="shared" si="5"/>
        <v>814</v>
      </c>
      <c r="C20" s="16">
        <f t="shared" si="4"/>
        <v>650</v>
      </c>
      <c r="D20" s="17">
        <f t="shared" si="2"/>
        <v>2035.0000000000002</v>
      </c>
      <c r="E20" s="17">
        <f t="shared" si="3"/>
        <v>8140.0000000000009</v>
      </c>
      <c r="F20" s="16">
        <f t="shared" si="6"/>
        <v>150</v>
      </c>
      <c r="G20" s="16">
        <f t="shared" si="7"/>
        <v>750</v>
      </c>
      <c r="H20" s="24">
        <f t="shared" si="1"/>
        <v>4656</v>
      </c>
    </row>
    <row r="21" spans="1:8" x14ac:dyDescent="0.25">
      <c r="A21" s="23" t="s">
        <v>12</v>
      </c>
      <c r="B21" s="16">
        <f t="shared" si="5"/>
        <v>814</v>
      </c>
      <c r="C21" s="16">
        <f t="shared" si="4"/>
        <v>650</v>
      </c>
      <c r="D21" s="17">
        <f t="shared" si="2"/>
        <v>2035.0000000000002</v>
      </c>
      <c r="E21" s="17">
        <f t="shared" si="3"/>
        <v>8140.0000000000009</v>
      </c>
      <c r="F21" s="16">
        <f t="shared" si="6"/>
        <v>150</v>
      </c>
      <c r="G21" s="16">
        <f t="shared" si="7"/>
        <v>900</v>
      </c>
      <c r="H21" s="24">
        <f t="shared" si="1"/>
        <v>4820</v>
      </c>
    </row>
    <row r="22" spans="1:8" x14ac:dyDescent="0.25">
      <c r="A22" s="23" t="s">
        <v>13</v>
      </c>
      <c r="B22" s="16">
        <f t="shared" si="5"/>
        <v>814</v>
      </c>
      <c r="C22" s="16">
        <f t="shared" si="4"/>
        <v>650</v>
      </c>
      <c r="D22" s="17">
        <f t="shared" si="2"/>
        <v>2035.0000000000002</v>
      </c>
      <c r="E22" s="17">
        <f t="shared" si="3"/>
        <v>8140.0000000000009</v>
      </c>
      <c r="F22" s="16">
        <f t="shared" si="6"/>
        <v>150</v>
      </c>
      <c r="G22" s="16">
        <f t="shared" si="7"/>
        <v>1050</v>
      </c>
      <c r="H22" s="24">
        <f t="shared" si="1"/>
        <v>4984</v>
      </c>
    </row>
    <row r="23" spans="1:8" x14ac:dyDescent="0.25">
      <c r="A23" s="23" t="s">
        <v>14</v>
      </c>
      <c r="B23" s="16">
        <f t="shared" si="5"/>
        <v>814</v>
      </c>
      <c r="C23" s="16">
        <f t="shared" si="4"/>
        <v>650</v>
      </c>
      <c r="D23" s="17">
        <f t="shared" si="2"/>
        <v>2035.0000000000002</v>
      </c>
      <c r="E23" s="17">
        <f t="shared" si="3"/>
        <v>8140.0000000000009</v>
      </c>
      <c r="F23" s="16">
        <f t="shared" si="6"/>
        <v>150</v>
      </c>
      <c r="G23" s="16">
        <f t="shared" si="7"/>
        <v>1200</v>
      </c>
      <c r="H23" s="24">
        <f t="shared" si="1"/>
        <v>5148</v>
      </c>
    </row>
    <row r="24" spans="1:8" x14ac:dyDescent="0.25">
      <c r="A24" s="23" t="s">
        <v>15</v>
      </c>
      <c r="B24" s="16">
        <f t="shared" si="5"/>
        <v>814</v>
      </c>
      <c r="C24" s="16">
        <f t="shared" si="4"/>
        <v>1058.2</v>
      </c>
      <c r="D24" s="17">
        <f t="shared" si="2"/>
        <v>2035.0000000000002</v>
      </c>
      <c r="E24" s="17">
        <f t="shared" si="3"/>
        <v>8140.0000000000009</v>
      </c>
      <c r="F24" s="16">
        <f t="shared" si="6"/>
        <v>244.20000000000005</v>
      </c>
      <c r="G24" s="16">
        <f t="shared" si="7"/>
        <v>1444.2</v>
      </c>
      <c r="H24" s="24">
        <f t="shared" si="1"/>
        <v>5312</v>
      </c>
    </row>
    <row r="25" spans="1:8" x14ac:dyDescent="0.25">
      <c r="A25" s="23" t="s">
        <v>16</v>
      </c>
      <c r="B25" s="16">
        <f t="shared" si="5"/>
        <v>1222.2</v>
      </c>
      <c r="C25" s="16">
        <f t="shared" si="4"/>
        <v>1058.2</v>
      </c>
      <c r="D25" s="17">
        <f t="shared" si="2"/>
        <v>3055.5</v>
      </c>
      <c r="E25" s="17">
        <f t="shared" si="3"/>
        <v>9160.5</v>
      </c>
      <c r="F25" s="16">
        <f t="shared" si="6"/>
        <v>244.20000000000005</v>
      </c>
      <c r="G25" s="16">
        <f t="shared" si="7"/>
        <v>1688.4</v>
      </c>
      <c r="H25" s="24">
        <f t="shared" si="1"/>
        <v>5476</v>
      </c>
    </row>
    <row r="26" spans="1:8" x14ac:dyDescent="0.25">
      <c r="A26" s="23" t="s">
        <v>17</v>
      </c>
      <c r="B26" s="16">
        <f t="shared" si="5"/>
        <v>1222.2</v>
      </c>
      <c r="C26" s="16">
        <f t="shared" si="4"/>
        <v>1058.2</v>
      </c>
      <c r="D26" s="17">
        <f t="shared" si="2"/>
        <v>3055.5</v>
      </c>
      <c r="E26" s="17">
        <f t="shared" si="3"/>
        <v>10181</v>
      </c>
      <c r="F26" s="16">
        <f t="shared" si="6"/>
        <v>244.20000000000005</v>
      </c>
      <c r="G26" s="16">
        <f t="shared" si="7"/>
        <v>1932.6000000000001</v>
      </c>
      <c r="H26" s="24">
        <f t="shared" si="1"/>
        <v>5640</v>
      </c>
    </row>
    <row r="27" spans="1:8" x14ac:dyDescent="0.25">
      <c r="A27" s="23" t="s">
        <v>18</v>
      </c>
      <c r="B27" s="16">
        <f t="shared" si="5"/>
        <v>1222.2</v>
      </c>
      <c r="C27" s="16">
        <f t="shared" si="4"/>
        <v>1058.2</v>
      </c>
      <c r="D27" s="17">
        <f t="shared" si="2"/>
        <v>3055.5</v>
      </c>
      <c r="E27" s="17">
        <f t="shared" si="3"/>
        <v>11201.5</v>
      </c>
      <c r="F27" s="16">
        <f t="shared" si="6"/>
        <v>244.20000000000005</v>
      </c>
      <c r="G27" s="16">
        <f t="shared" si="7"/>
        <v>2176.8000000000002</v>
      </c>
      <c r="H27" s="24">
        <f t="shared" si="1"/>
        <v>5804</v>
      </c>
    </row>
    <row r="28" spans="1:8" x14ac:dyDescent="0.25">
      <c r="A28" s="23" t="s">
        <v>19</v>
      </c>
      <c r="B28" s="16">
        <f t="shared" si="5"/>
        <v>1222.2</v>
      </c>
      <c r="C28" s="16">
        <f t="shared" si="4"/>
        <v>1058.2</v>
      </c>
      <c r="D28" s="17">
        <f t="shared" si="2"/>
        <v>3055.5</v>
      </c>
      <c r="E28" s="17">
        <f t="shared" si="3"/>
        <v>12222</v>
      </c>
      <c r="F28" s="16">
        <f t="shared" si="6"/>
        <v>244.20000000000005</v>
      </c>
      <c r="G28" s="16">
        <f t="shared" si="7"/>
        <v>2421</v>
      </c>
      <c r="H28" s="24">
        <f t="shared" si="1"/>
        <v>5968</v>
      </c>
    </row>
    <row r="29" spans="1:8" x14ac:dyDescent="0.25">
      <c r="A29" s="23" t="s">
        <v>20</v>
      </c>
      <c r="B29" s="16">
        <f t="shared" si="5"/>
        <v>1222.2</v>
      </c>
      <c r="C29" s="16">
        <f t="shared" si="4"/>
        <v>1058.2</v>
      </c>
      <c r="D29" s="17">
        <f t="shared" si="2"/>
        <v>3055.5</v>
      </c>
      <c r="E29" s="17">
        <f t="shared" si="3"/>
        <v>12222</v>
      </c>
      <c r="F29" s="16">
        <f t="shared" si="6"/>
        <v>244.20000000000005</v>
      </c>
      <c r="G29" s="16">
        <f t="shared" si="7"/>
        <v>2665.2</v>
      </c>
      <c r="H29" s="24">
        <f t="shared" si="1"/>
        <v>6132</v>
      </c>
    </row>
    <row r="30" spans="1:8" x14ac:dyDescent="0.25">
      <c r="A30" s="23" t="s">
        <v>21</v>
      </c>
      <c r="B30" s="16">
        <f t="shared" si="5"/>
        <v>1222.2</v>
      </c>
      <c r="C30" s="16">
        <f t="shared" si="4"/>
        <v>1058.2</v>
      </c>
      <c r="D30" s="17">
        <f t="shared" si="2"/>
        <v>3055.5</v>
      </c>
      <c r="E30" s="17">
        <f t="shared" si="3"/>
        <v>12222</v>
      </c>
      <c r="F30" s="16">
        <f t="shared" si="6"/>
        <v>244.20000000000005</v>
      </c>
      <c r="G30" s="16">
        <f t="shared" si="7"/>
        <v>2909.3999999999996</v>
      </c>
      <c r="H30" s="24">
        <f t="shared" si="1"/>
        <v>6296</v>
      </c>
    </row>
    <row r="31" spans="1:8" x14ac:dyDescent="0.25">
      <c r="A31" s="23" t="s">
        <v>22</v>
      </c>
      <c r="B31" s="16">
        <f t="shared" si="5"/>
        <v>1222.2</v>
      </c>
      <c r="C31" s="16">
        <f t="shared" si="4"/>
        <v>1058.2</v>
      </c>
      <c r="D31" s="17">
        <f t="shared" si="2"/>
        <v>3055.5</v>
      </c>
      <c r="E31" s="17">
        <f t="shared" si="3"/>
        <v>12222</v>
      </c>
      <c r="F31" s="16">
        <f t="shared" si="6"/>
        <v>244.20000000000005</v>
      </c>
      <c r="G31" s="16">
        <f t="shared" si="7"/>
        <v>3153.5999999999995</v>
      </c>
      <c r="H31" s="24">
        <f t="shared" si="1"/>
        <v>6460</v>
      </c>
    </row>
    <row r="32" spans="1:8" x14ac:dyDescent="0.25">
      <c r="A32" s="23" t="s">
        <v>23</v>
      </c>
      <c r="B32" s="16">
        <f t="shared" si="5"/>
        <v>1222.2</v>
      </c>
      <c r="C32" s="16">
        <f t="shared" si="4"/>
        <v>1588.8600000000001</v>
      </c>
      <c r="D32" s="17">
        <f t="shared" si="2"/>
        <v>3055.5</v>
      </c>
      <c r="E32" s="17">
        <f t="shared" si="3"/>
        <v>12222</v>
      </c>
      <c r="F32" s="16">
        <f t="shared" si="6"/>
        <v>366.66000000000008</v>
      </c>
      <c r="G32" s="16">
        <f t="shared" si="7"/>
        <v>3520.2599999999993</v>
      </c>
      <c r="H32" s="24">
        <f t="shared" si="1"/>
        <v>6624</v>
      </c>
    </row>
    <row r="33" spans="1:8" x14ac:dyDescent="0.25">
      <c r="A33" s="23" t="s">
        <v>24</v>
      </c>
      <c r="B33" s="16">
        <f t="shared" si="5"/>
        <v>1752.8600000000001</v>
      </c>
      <c r="C33" s="16">
        <f t="shared" si="4"/>
        <v>1588.8600000000001</v>
      </c>
      <c r="D33" s="17">
        <f t="shared" si="2"/>
        <v>4382.1499999999996</v>
      </c>
      <c r="E33" s="17">
        <f t="shared" si="3"/>
        <v>13548.65</v>
      </c>
      <c r="F33" s="16">
        <f t="shared" si="6"/>
        <v>366.66000000000008</v>
      </c>
      <c r="G33" s="16">
        <f t="shared" si="7"/>
        <v>3886.9199999999992</v>
      </c>
      <c r="H33" s="24">
        <f t="shared" si="1"/>
        <v>6788</v>
      </c>
    </row>
    <row r="34" spans="1:8" x14ac:dyDescent="0.25">
      <c r="A34" s="23" t="s">
        <v>25</v>
      </c>
      <c r="B34" s="16">
        <f t="shared" si="5"/>
        <v>1752.8600000000001</v>
      </c>
      <c r="C34" s="16">
        <f t="shared" si="4"/>
        <v>1588.8600000000001</v>
      </c>
      <c r="D34" s="17">
        <f t="shared" si="2"/>
        <v>4382.1499999999996</v>
      </c>
      <c r="E34" s="17">
        <f t="shared" si="3"/>
        <v>14875.3</v>
      </c>
      <c r="F34" s="16">
        <f t="shared" si="6"/>
        <v>366.66000000000008</v>
      </c>
      <c r="G34" s="16">
        <f t="shared" si="7"/>
        <v>4253.579999999999</v>
      </c>
      <c r="H34" s="24">
        <f t="shared" si="1"/>
        <v>6952</v>
      </c>
    </row>
    <row r="35" spans="1:8" x14ac:dyDescent="0.25">
      <c r="A35" s="23" t="s">
        <v>28</v>
      </c>
      <c r="B35" s="16">
        <f t="shared" si="5"/>
        <v>1752.8600000000001</v>
      </c>
      <c r="C35" s="16">
        <f t="shared" si="4"/>
        <v>1588.8600000000001</v>
      </c>
      <c r="D35" s="17">
        <f t="shared" si="2"/>
        <v>4382.1499999999996</v>
      </c>
      <c r="E35" s="17">
        <f t="shared" si="3"/>
        <v>16201.949999999999</v>
      </c>
      <c r="F35" s="16">
        <f t="shared" si="6"/>
        <v>366.66000000000008</v>
      </c>
      <c r="G35" s="16">
        <f t="shared" si="7"/>
        <v>4620.2399999999989</v>
      </c>
      <c r="H35" s="24">
        <f t="shared" si="1"/>
        <v>7116</v>
      </c>
    </row>
    <row r="36" spans="1:8" x14ac:dyDescent="0.25">
      <c r="A36" s="23" t="s">
        <v>29</v>
      </c>
      <c r="B36" s="16">
        <f t="shared" si="5"/>
        <v>1752.8600000000001</v>
      </c>
      <c r="C36" s="16">
        <f t="shared" si="4"/>
        <v>1588.8600000000001</v>
      </c>
      <c r="D36" s="17">
        <f t="shared" si="2"/>
        <v>4382.1499999999996</v>
      </c>
      <c r="E36" s="17">
        <f t="shared" si="3"/>
        <v>17528.599999999999</v>
      </c>
      <c r="F36" s="16">
        <f t="shared" si="6"/>
        <v>366.66000000000008</v>
      </c>
      <c r="G36" s="16">
        <f t="shared" si="7"/>
        <v>4986.8999999999987</v>
      </c>
      <c r="H36" s="24">
        <f t="shared" si="1"/>
        <v>7280</v>
      </c>
    </row>
    <row r="37" spans="1:8" x14ac:dyDescent="0.25">
      <c r="A37" s="23" t="s">
        <v>30</v>
      </c>
      <c r="B37" s="16">
        <f t="shared" si="5"/>
        <v>1752.8600000000001</v>
      </c>
      <c r="C37" s="16">
        <f t="shared" si="4"/>
        <v>1588.8600000000001</v>
      </c>
      <c r="D37" s="17">
        <f t="shared" si="2"/>
        <v>4382.1499999999996</v>
      </c>
      <c r="E37" s="17">
        <f t="shared" si="3"/>
        <v>17528.599999999999</v>
      </c>
      <c r="F37" s="16">
        <f t="shared" si="6"/>
        <v>366.66000000000008</v>
      </c>
      <c r="G37" s="16">
        <f t="shared" si="7"/>
        <v>5353.5599999999986</v>
      </c>
      <c r="H37" s="24">
        <f t="shared" si="1"/>
        <v>7444</v>
      </c>
    </row>
    <row r="38" spans="1:8" x14ac:dyDescent="0.25">
      <c r="A38" s="23" t="s">
        <v>31</v>
      </c>
      <c r="B38" s="16">
        <f t="shared" si="5"/>
        <v>1752.8600000000001</v>
      </c>
      <c r="C38" s="16">
        <f t="shared" si="4"/>
        <v>1588.8600000000001</v>
      </c>
      <c r="D38" s="17">
        <f t="shared" si="2"/>
        <v>4382.1499999999996</v>
      </c>
      <c r="E38" s="17">
        <f t="shared" si="3"/>
        <v>17528.599999999999</v>
      </c>
      <c r="F38" s="16">
        <f t="shared" si="6"/>
        <v>366.66000000000008</v>
      </c>
      <c r="G38" s="16">
        <f t="shared" si="7"/>
        <v>5720.2199999999984</v>
      </c>
      <c r="H38" s="24">
        <f t="shared" si="1"/>
        <v>7608</v>
      </c>
    </row>
    <row r="39" spans="1:8" x14ac:dyDescent="0.25">
      <c r="A39" s="23" t="s">
        <v>32</v>
      </c>
      <c r="B39" s="16">
        <f t="shared" si="5"/>
        <v>1752.8600000000001</v>
      </c>
      <c r="C39" s="16">
        <f t="shared" si="4"/>
        <v>1588.8600000000001</v>
      </c>
      <c r="D39" s="17">
        <f t="shared" si="2"/>
        <v>4382.1499999999996</v>
      </c>
      <c r="E39" s="17">
        <f t="shared" si="3"/>
        <v>17528.599999999999</v>
      </c>
      <c r="F39" s="16">
        <f t="shared" si="6"/>
        <v>366.66000000000008</v>
      </c>
      <c r="G39" s="16">
        <f t="shared" si="7"/>
        <v>6086.8799999999983</v>
      </c>
      <c r="H39" s="24">
        <f t="shared" si="1"/>
        <v>7772</v>
      </c>
    </row>
    <row r="40" spans="1:8" x14ac:dyDescent="0.25">
      <c r="A40" s="23" t="s">
        <v>33</v>
      </c>
      <c r="B40" s="16">
        <f t="shared" si="5"/>
        <v>1752.8600000000001</v>
      </c>
      <c r="C40" s="16">
        <f t="shared" si="4"/>
        <v>2278.7180000000003</v>
      </c>
      <c r="D40" s="17">
        <f t="shared" si="2"/>
        <v>4382.1499999999996</v>
      </c>
      <c r="E40" s="17">
        <f t="shared" si="3"/>
        <v>17528.599999999999</v>
      </c>
      <c r="F40" s="16">
        <f t="shared" si="6"/>
        <v>525.85800000000017</v>
      </c>
      <c r="G40" s="16">
        <f t="shared" si="7"/>
        <v>6612.7379999999985</v>
      </c>
      <c r="H40" s="24">
        <f t="shared" si="1"/>
        <v>7936</v>
      </c>
    </row>
    <row r="41" spans="1:8" x14ac:dyDescent="0.25">
      <c r="A41" s="23" t="s">
        <v>34</v>
      </c>
      <c r="B41" s="16">
        <f t="shared" si="5"/>
        <v>2442.7180000000003</v>
      </c>
      <c r="C41" s="16">
        <f t="shared" si="4"/>
        <v>2278.7180000000003</v>
      </c>
      <c r="D41" s="17">
        <f t="shared" si="2"/>
        <v>6106.795000000001</v>
      </c>
      <c r="E41" s="17">
        <f t="shared" si="3"/>
        <v>19253.244999999999</v>
      </c>
      <c r="F41" s="16">
        <f t="shared" si="6"/>
        <v>525.85800000000017</v>
      </c>
      <c r="G41" s="16">
        <f t="shared" si="7"/>
        <v>7138.5959999999986</v>
      </c>
      <c r="H41" s="24">
        <f t="shared" si="1"/>
        <v>8100</v>
      </c>
    </row>
    <row r="42" spans="1:8" x14ac:dyDescent="0.25">
      <c r="A42" s="23" t="s">
        <v>35</v>
      </c>
      <c r="B42" s="16">
        <f t="shared" si="5"/>
        <v>2442.7180000000003</v>
      </c>
      <c r="C42" s="16">
        <f t="shared" si="4"/>
        <v>2278.7180000000003</v>
      </c>
      <c r="D42" s="17">
        <f t="shared" si="2"/>
        <v>6106.795000000001</v>
      </c>
      <c r="E42" s="17">
        <f t="shared" si="3"/>
        <v>20977.890000000003</v>
      </c>
      <c r="F42" s="16">
        <f t="shared" si="6"/>
        <v>525.85800000000017</v>
      </c>
      <c r="G42" s="16">
        <f t="shared" si="7"/>
        <v>7664.4539999999988</v>
      </c>
      <c r="H42" s="24">
        <f t="shared" si="1"/>
        <v>8264</v>
      </c>
    </row>
    <row r="43" spans="1:8" x14ac:dyDescent="0.25">
      <c r="A43" s="23" t="s">
        <v>36</v>
      </c>
      <c r="B43" s="16">
        <f t="shared" si="5"/>
        <v>2442.7180000000003</v>
      </c>
      <c r="C43" s="16">
        <f t="shared" si="4"/>
        <v>2278.7180000000003</v>
      </c>
      <c r="D43" s="17">
        <f t="shared" si="2"/>
        <v>6106.795000000001</v>
      </c>
      <c r="E43" s="17">
        <f t="shared" si="3"/>
        <v>22702.535000000003</v>
      </c>
      <c r="F43" s="16">
        <f t="shared" si="6"/>
        <v>525.85800000000017</v>
      </c>
      <c r="G43" s="16">
        <f t="shared" si="7"/>
        <v>8190.311999999999</v>
      </c>
      <c r="H43" s="24">
        <f t="shared" si="1"/>
        <v>8428</v>
      </c>
    </row>
    <row r="44" spans="1:8" x14ac:dyDescent="0.25">
      <c r="A44" s="23" t="s">
        <v>37</v>
      </c>
      <c r="B44" s="16">
        <f t="shared" si="5"/>
        <v>2442.7180000000003</v>
      </c>
      <c r="C44" s="16">
        <f t="shared" si="4"/>
        <v>2278.7180000000003</v>
      </c>
      <c r="D44" s="17">
        <f t="shared" ref="D44:D60" si="8">(B44/$B$6)*$B$5</f>
        <v>6106.795000000001</v>
      </c>
      <c r="E44" s="17">
        <f t="shared" si="3"/>
        <v>24427.180000000004</v>
      </c>
      <c r="F44" s="16">
        <f t="shared" si="6"/>
        <v>525.85800000000017</v>
      </c>
      <c r="G44" s="16">
        <f t="shared" si="7"/>
        <v>8716.1699999999983</v>
      </c>
      <c r="H44" s="24">
        <f t="shared" si="1"/>
        <v>8592</v>
      </c>
    </row>
    <row r="45" spans="1:8" x14ac:dyDescent="0.25">
      <c r="A45" s="23" t="s">
        <v>38</v>
      </c>
      <c r="B45" s="16">
        <f t="shared" si="5"/>
        <v>2442.7180000000003</v>
      </c>
      <c r="C45" s="16">
        <f t="shared" si="4"/>
        <v>2278.7180000000003</v>
      </c>
      <c r="D45" s="17">
        <f t="shared" si="8"/>
        <v>6106.795000000001</v>
      </c>
      <c r="E45" s="17">
        <f t="shared" si="3"/>
        <v>24427.180000000004</v>
      </c>
      <c r="F45" s="16">
        <f t="shared" si="6"/>
        <v>525.85800000000017</v>
      </c>
      <c r="G45" s="16">
        <f t="shared" si="7"/>
        <v>9242.0279999999984</v>
      </c>
      <c r="H45" s="24">
        <f t="shared" si="1"/>
        <v>8756</v>
      </c>
    </row>
    <row r="46" spans="1:8" x14ac:dyDescent="0.25">
      <c r="A46" s="23" t="s">
        <v>39</v>
      </c>
      <c r="B46" s="16">
        <f t="shared" si="5"/>
        <v>2442.7180000000003</v>
      </c>
      <c r="C46" s="16">
        <f t="shared" si="4"/>
        <v>2278.7180000000003</v>
      </c>
      <c r="D46" s="17">
        <f t="shared" si="8"/>
        <v>6106.795000000001</v>
      </c>
      <c r="E46" s="17">
        <f t="shared" si="3"/>
        <v>24427.180000000004</v>
      </c>
      <c r="F46" s="16">
        <f t="shared" si="6"/>
        <v>525.85800000000017</v>
      </c>
      <c r="G46" s="16">
        <f t="shared" si="7"/>
        <v>9767.8859999999986</v>
      </c>
      <c r="H46" s="24">
        <f t="shared" si="1"/>
        <v>8920</v>
      </c>
    </row>
    <row r="47" spans="1:8" x14ac:dyDescent="0.25">
      <c r="A47" s="23" t="s">
        <v>40</v>
      </c>
      <c r="B47" s="16">
        <f t="shared" si="5"/>
        <v>2442.7180000000003</v>
      </c>
      <c r="C47" s="16">
        <f t="shared" si="4"/>
        <v>2278.7180000000003</v>
      </c>
      <c r="D47" s="17">
        <f t="shared" si="8"/>
        <v>6106.795000000001</v>
      </c>
      <c r="E47" s="17">
        <f t="shared" si="3"/>
        <v>24427.180000000004</v>
      </c>
      <c r="F47" s="16">
        <f t="shared" si="6"/>
        <v>525.85800000000017</v>
      </c>
      <c r="G47" s="16">
        <f t="shared" si="7"/>
        <v>10293.743999999999</v>
      </c>
      <c r="H47" s="24">
        <f t="shared" si="1"/>
        <v>9084</v>
      </c>
    </row>
    <row r="48" spans="1:8" x14ac:dyDescent="0.25">
      <c r="A48" s="23" t="s">
        <v>41</v>
      </c>
      <c r="B48" s="16">
        <f t="shared" si="5"/>
        <v>2442.7180000000003</v>
      </c>
      <c r="C48" s="16">
        <f t="shared" si="4"/>
        <v>3175.5334000000007</v>
      </c>
      <c r="D48" s="17">
        <f t="shared" si="8"/>
        <v>6106.795000000001</v>
      </c>
      <c r="E48" s="17">
        <f t="shared" si="3"/>
        <v>24427.180000000004</v>
      </c>
      <c r="F48" s="16">
        <f t="shared" si="6"/>
        <v>732.81540000000041</v>
      </c>
      <c r="G48" s="16">
        <f t="shared" si="7"/>
        <v>11026.559399999998</v>
      </c>
      <c r="H48" s="24">
        <f t="shared" si="1"/>
        <v>9248</v>
      </c>
    </row>
    <row r="49" spans="1:8" x14ac:dyDescent="0.25">
      <c r="A49" s="23" t="s">
        <v>42</v>
      </c>
      <c r="B49" s="16">
        <f t="shared" si="5"/>
        <v>3339.5334000000007</v>
      </c>
      <c r="C49" s="16">
        <f t="shared" si="4"/>
        <v>3175.5334000000007</v>
      </c>
      <c r="D49" s="17">
        <f t="shared" si="8"/>
        <v>8348.8335000000025</v>
      </c>
      <c r="E49" s="17">
        <f t="shared" si="3"/>
        <v>26669.218500000003</v>
      </c>
      <c r="F49" s="16">
        <f t="shared" si="6"/>
        <v>732.81540000000041</v>
      </c>
      <c r="G49" s="16">
        <f t="shared" si="7"/>
        <v>11759.374799999998</v>
      </c>
      <c r="H49" s="24">
        <f t="shared" si="1"/>
        <v>9412</v>
      </c>
    </row>
    <row r="50" spans="1:8" x14ac:dyDescent="0.25">
      <c r="A50" s="23" t="s">
        <v>43</v>
      </c>
      <c r="B50" s="16">
        <f t="shared" si="5"/>
        <v>3339.5334000000007</v>
      </c>
      <c r="C50" s="16">
        <f t="shared" si="4"/>
        <v>3175.5334000000007</v>
      </c>
      <c r="D50" s="17">
        <f t="shared" si="8"/>
        <v>8348.8335000000025</v>
      </c>
      <c r="E50" s="17">
        <f t="shared" si="3"/>
        <v>28911.257000000005</v>
      </c>
      <c r="F50" s="16">
        <f t="shared" si="6"/>
        <v>732.81540000000041</v>
      </c>
      <c r="G50" s="16">
        <f t="shared" si="7"/>
        <v>12492.190199999997</v>
      </c>
      <c r="H50" s="24">
        <f t="shared" si="1"/>
        <v>9576</v>
      </c>
    </row>
    <row r="51" spans="1:8" x14ac:dyDescent="0.25">
      <c r="A51" s="23" t="s">
        <v>44</v>
      </c>
      <c r="B51" s="16">
        <f t="shared" si="5"/>
        <v>3339.5334000000007</v>
      </c>
      <c r="C51" s="16">
        <f t="shared" si="4"/>
        <v>3175.5334000000007</v>
      </c>
      <c r="D51" s="17">
        <f t="shared" si="8"/>
        <v>8348.8335000000025</v>
      </c>
      <c r="E51" s="17">
        <f t="shared" si="3"/>
        <v>31153.295500000007</v>
      </c>
      <c r="F51" s="16">
        <f t="shared" si="6"/>
        <v>732.81540000000041</v>
      </c>
      <c r="G51" s="16">
        <f t="shared" si="7"/>
        <v>13225.005599999997</v>
      </c>
      <c r="H51" s="24">
        <f t="shared" si="1"/>
        <v>9740</v>
      </c>
    </row>
    <row r="52" spans="1:8" x14ac:dyDescent="0.25">
      <c r="A52" s="23" t="s">
        <v>45</v>
      </c>
      <c r="B52" s="16">
        <f t="shared" si="5"/>
        <v>3339.5334000000007</v>
      </c>
      <c r="C52" s="16">
        <f t="shared" si="4"/>
        <v>3175.5334000000007</v>
      </c>
      <c r="D52" s="17">
        <f t="shared" si="8"/>
        <v>8348.8335000000025</v>
      </c>
      <c r="E52" s="17">
        <f t="shared" si="3"/>
        <v>33395.33400000001</v>
      </c>
      <c r="F52" s="16">
        <f t="shared" si="6"/>
        <v>732.81540000000041</v>
      </c>
      <c r="G52" s="16">
        <f t="shared" si="7"/>
        <v>13957.820999999996</v>
      </c>
      <c r="H52" s="24">
        <f t="shared" si="1"/>
        <v>9904</v>
      </c>
    </row>
    <row r="53" spans="1:8" x14ac:dyDescent="0.25">
      <c r="A53" s="23" t="s">
        <v>46</v>
      </c>
      <c r="B53" s="16">
        <f t="shared" si="5"/>
        <v>3339.5334000000007</v>
      </c>
      <c r="C53" s="16">
        <f t="shared" si="4"/>
        <v>3175.5334000000007</v>
      </c>
      <c r="D53" s="17">
        <f t="shared" si="8"/>
        <v>8348.8335000000025</v>
      </c>
      <c r="E53" s="17">
        <f t="shared" si="3"/>
        <v>33395.33400000001</v>
      </c>
      <c r="F53" s="16">
        <f t="shared" si="6"/>
        <v>732.81540000000041</v>
      </c>
      <c r="G53" s="16">
        <f t="shared" si="7"/>
        <v>14690.636399999996</v>
      </c>
      <c r="H53" s="24">
        <f t="shared" si="1"/>
        <v>10068</v>
      </c>
    </row>
    <row r="54" spans="1:8" x14ac:dyDescent="0.25">
      <c r="A54" s="23" t="s">
        <v>47</v>
      </c>
      <c r="B54" s="16">
        <f t="shared" si="5"/>
        <v>3339.5334000000007</v>
      </c>
      <c r="C54" s="16">
        <f t="shared" si="4"/>
        <v>3175.5334000000007</v>
      </c>
      <c r="D54" s="17">
        <f t="shared" si="8"/>
        <v>8348.8335000000025</v>
      </c>
      <c r="E54" s="17">
        <f t="shared" si="3"/>
        <v>33395.33400000001</v>
      </c>
      <c r="F54" s="16">
        <f t="shared" si="6"/>
        <v>732.81540000000041</v>
      </c>
      <c r="G54" s="16">
        <f t="shared" si="7"/>
        <v>15423.451799999995</v>
      </c>
      <c r="H54" s="24">
        <f t="shared" si="1"/>
        <v>10232</v>
      </c>
    </row>
    <row r="55" spans="1:8" x14ac:dyDescent="0.25">
      <c r="A55" s="23" t="s">
        <v>48</v>
      </c>
      <c r="B55" s="16">
        <f t="shared" si="5"/>
        <v>3339.5334000000007</v>
      </c>
      <c r="C55" s="16">
        <f t="shared" si="4"/>
        <v>3175.5334000000007</v>
      </c>
      <c r="D55" s="17">
        <f t="shared" si="8"/>
        <v>8348.8335000000025</v>
      </c>
      <c r="E55" s="17">
        <f t="shared" si="3"/>
        <v>33395.33400000001</v>
      </c>
      <c r="F55" s="16">
        <f t="shared" si="6"/>
        <v>732.81540000000041</v>
      </c>
      <c r="G55" s="16">
        <f t="shared" si="7"/>
        <v>16156.267199999995</v>
      </c>
      <c r="H55" s="24">
        <f t="shared" si="1"/>
        <v>10396</v>
      </c>
    </row>
    <row r="56" spans="1:8" x14ac:dyDescent="0.25">
      <c r="A56" s="23" t="s">
        <v>49</v>
      </c>
      <c r="B56" s="16">
        <f t="shared" si="5"/>
        <v>3339.5334000000007</v>
      </c>
      <c r="C56" s="16">
        <f t="shared" si="4"/>
        <v>4341.3934200000012</v>
      </c>
      <c r="D56" s="17">
        <f t="shared" si="8"/>
        <v>8348.8335000000025</v>
      </c>
      <c r="E56" s="17">
        <f t="shared" si="3"/>
        <v>33395.33400000001</v>
      </c>
      <c r="F56" s="16">
        <f t="shared" si="6"/>
        <v>1001.8600200000005</v>
      </c>
      <c r="G56" s="16">
        <f t="shared" si="7"/>
        <v>17158.127219999995</v>
      </c>
      <c r="H56" s="24">
        <f t="shared" si="1"/>
        <v>10560</v>
      </c>
    </row>
    <row r="57" spans="1:8" x14ac:dyDescent="0.25">
      <c r="A57" s="23" t="s">
        <v>50</v>
      </c>
      <c r="B57" s="16">
        <f t="shared" si="5"/>
        <v>4505.3934200000012</v>
      </c>
      <c r="C57" s="16">
        <f t="shared" si="4"/>
        <v>4341.3934200000012</v>
      </c>
      <c r="D57" s="17">
        <f t="shared" si="8"/>
        <v>11263.483550000004</v>
      </c>
      <c r="E57" s="17">
        <f t="shared" si="3"/>
        <v>36309.984050000014</v>
      </c>
      <c r="F57" s="16">
        <f t="shared" si="6"/>
        <v>1001.8600200000005</v>
      </c>
      <c r="G57" s="16">
        <f t="shared" si="7"/>
        <v>18159.987239999995</v>
      </c>
      <c r="H57" s="24">
        <f t="shared" si="1"/>
        <v>10724</v>
      </c>
    </row>
    <row r="58" spans="1:8" x14ac:dyDescent="0.25">
      <c r="A58" s="23" t="s">
        <v>51</v>
      </c>
      <c r="B58" s="16">
        <f t="shared" si="5"/>
        <v>4505.3934200000012</v>
      </c>
      <c r="C58" s="16">
        <f t="shared" si="4"/>
        <v>4341.3934200000012</v>
      </c>
      <c r="D58" s="17">
        <f t="shared" si="8"/>
        <v>11263.483550000004</v>
      </c>
      <c r="E58" s="17">
        <f t="shared" si="3"/>
        <v>39224.63410000001</v>
      </c>
      <c r="F58" s="16">
        <f t="shared" si="6"/>
        <v>1001.8600200000005</v>
      </c>
      <c r="G58" s="16">
        <f t="shared" si="7"/>
        <v>19161.847259999995</v>
      </c>
      <c r="H58" s="24">
        <f t="shared" si="1"/>
        <v>10888</v>
      </c>
    </row>
    <row r="59" spans="1:8" x14ac:dyDescent="0.25">
      <c r="A59" s="23" t="s">
        <v>52</v>
      </c>
      <c r="B59" s="16">
        <f t="shared" si="5"/>
        <v>4505.3934200000012</v>
      </c>
      <c r="C59" s="16">
        <f t="shared" si="4"/>
        <v>4341.3934200000012</v>
      </c>
      <c r="D59" s="17">
        <f t="shared" si="8"/>
        <v>11263.483550000004</v>
      </c>
      <c r="E59" s="17">
        <f t="shared" si="3"/>
        <v>42139.284150000014</v>
      </c>
      <c r="F59" s="16">
        <f t="shared" si="6"/>
        <v>1001.8600200000005</v>
      </c>
      <c r="G59" s="16">
        <f t="shared" si="7"/>
        <v>20163.707279999995</v>
      </c>
      <c r="H59" s="24">
        <f t="shared" si="1"/>
        <v>11052</v>
      </c>
    </row>
    <row r="60" spans="1:8" ht="15.75" thickBot="1" x14ac:dyDescent="0.3">
      <c r="A60" s="25" t="s">
        <v>53</v>
      </c>
      <c r="B60" s="26">
        <f t="shared" si="5"/>
        <v>4505.3934200000012</v>
      </c>
      <c r="C60" s="26">
        <f t="shared" si="4"/>
        <v>4341.3934200000012</v>
      </c>
      <c r="D60" s="27">
        <f t="shared" si="8"/>
        <v>11263.483550000004</v>
      </c>
      <c r="E60" s="27">
        <f t="shared" si="3"/>
        <v>45053.934200000018</v>
      </c>
      <c r="F60" s="26">
        <f t="shared" si="6"/>
        <v>1001.8600200000005</v>
      </c>
      <c r="G60" s="26">
        <f t="shared" si="7"/>
        <v>21165.567299999995</v>
      </c>
      <c r="H60" s="28">
        <f t="shared" si="1"/>
        <v>11216</v>
      </c>
    </row>
    <row r="61" spans="1:8" ht="24" customHeight="1" thickBot="1" x14ac:dyDescent="0.3"/>
    <row r="62" spans="1:8" x14ac:dyDescent="0.25">
      <c r="A62" s="44" t="s">
        <v>72</v>
      </c>
      <c r="B62" s="45"/>
      <c r="C62" s="45"/>
      <c r="D62" s="45"/>
      <c r="E62" s="45"/>
      <c r="F62" s="45"/>
      <c r="G62" s="45"/>
      <c r="H62" s="46"/>
    </row>
    <row r="63" spans="1:8" x14ac:dyDescent="0.25">
      <c r="A63" s="47"/>
      <c r="B63" s="48"/>
      <c r="C63" s="48"/>
      <c r="D63" s="48"/>
      <c r="E63" s="48"/>
      <c r="F63" s="48"/>
      <c r="G63" s="48"/>
      <c r="H63" s="49"/>
    </row>
    <row r="64" spans="1:8" ht="30" customHeight="1" thickBot="1" x14ac:dyDescent="0.3">
      <c r="A64" s="50"/>
      <c r="B64" s="51"/>
      <c r="C64" s="51"/>
      <c r="D64" s="51"/>
      <c r="E64" s="51"/>
      <c r="F64" s="51"/>
      <c r="G64" s="51"/>
      <c r="H64" s="52"/>
    </row>
  </sheetData>
  <sheetProtection algorithmName="SHA-512" hashValue="w385F9kpxD38iYYsGDMxB4Do5IlIVBe+nEHLLwZjaonFiSAtOC5ifIKylbDS1WPXrnrbnoYjMbbOh1ZB5ep4Zg==" saltValue="MGNSwM/GiLgh2/pvbjcjeg==" spinCount="100000" sheet="1" objects="1" scenarios="1"/>
  <mergeCells count="7">
    <mergeCell ref="A62:H64"/>
    <mergeCell ref="C7:H7"/>
    <mergeCell ref="C2:H2"/>
    <mergeCell ref="C4:H4"/>
    <mergeCell ref="C3:H3"/>
    <mergeCell ref="C5:H5"/>
    <mergeCell ref="C6:H6"/>
  </mergeCells>
  <phoneticPr fontId="3" type="noConversion"/>
  <pageMargins left="0.7" right="0.7" top="0.75" bottom="0.75" header="0.3" footer="0.3"/>
  <ignoredErrors>
    <ignoredError sqref="B6"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Investment 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Olson</dc:creator>
  <cp:lastModifiedBy>Brian Olson</cp:lastModifiedBy>
  <dcterms:created xsi:type="dcterms:W3CDTF">2025-07-26T17:06:34Z</dcterms:created>
  <dcterms:modified xsi:type="dcterms:W3CDTF">2025-07-30T13:38:20Z</dcterms:modified>
</cp:coreProperties>
</file>